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0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D40" i="1" l="1"/>
  <c r="D20" i="1"/>
  <c r="D12" i="1"/>
  <c r="D7" i="1"/>
  <c r="D9" i="1" s="1"/>
  <c r="D13" i="1" l="1"/>
  <c r="D14" i="1" s="1"/>
  <c r="D15" i="1" s="1"/>
  <c r="D19" i="1" s="1"/>
  <c r="F19" i="1" s="1"/>
</calcChain>
</file>

<file path=xl/sharedStrings.xml><?xml version="1.0" encoding="utf-8"?>
<sst xmlns="http://schemas.openxmlformats.org/spreadsheetml/2006/main" count="47" uniqueCount="46">
  <si>
    <t xml:space="preserve">DEPURACION  DE COBRO DE RETENCION EN LA FUENTE EN SALARIOS </t>
  </si>
  <si>
    <t xml:space="preserve">BASE DE LIQUIDACION </t>
  </si>
  <si>
    <t>SUELDO BASICO</t>
  </si>
  <si>
    <t>AUXILIO DE TRANSPORTE</t>
  </si>
  <si>
    <t>PRIMA SERVICIOS</t>
  </si>
  <si>
    <t>TOTAL BASE DE LIQUIDACION</t>
  </si>
  <si>
    <t xml:space="preserve">DESCUENTOS </t>
  </si>
  <si>
    <t>RENSTA EXENTA  25%</t>
  </si>
  <si>
    <t>OTROS PAGOS (Niv. salarial)</t>
  </si>
  <si>
    <t xml:space="preserve"> </t>
  </si>
  <si>
    <t>SEG SOCIAL EPS/ PENSION/ FDO SOLIDARIO</t>
  </si>
  <si>
    <t>TOTAL DESCUENTOS</t>
  </si>
  <si>
    <t>VALOR  UVT 2019</t>
  </si>
  <si>
    <t>CONVERTIR EL VALOR EN UVT</t>
  </si>
  <si>
    <t xml:space="preserve">REVISAR EN LA TABLA </t>
  </si>
  <si>
    <t>Rangos en UVT</t>
  </si>
  <si>
    <t>Tarifa marginal</t>
  </si>
  <si>
    <t>Impuesto</t>
  </si>
  <si>
    <t>Desde</t>
  </si>
  <si>
    <t>Hasta</t>
  </si>
  <si>
    <r>
      <t>&gt;</t>
    </r>
    <r>
      <rPr>
        <sz val="8"/>
        <color rgb="FF000000"/>
        <rFont val="Tahoma"/>
        <family val="2"/>
      </rPr>
      <t xml:space="preserve"> </t>
    </r>
    <r>
      <rPr>
        <sz val="10"/>
        <color rgb="FF000000"/>
        <rFont val="Arial"/>
        <family val="2"/>
      </rPr>
      <t>0</t>
    </r>
  </si>
  <si>
    <t>(Ingreso laboral gravado expresado en UVT menos 87 UVT) X 19%</t>
  </si>
  <si>
    <r>
      <t>&gt;</t>
    </r>
    <r>
      <rPr>
        <sz val="8"/>
        <color rgb="FF000000"/>
        <rFont val="Tahoma"/>
        <family val="2"/>
      </rPr>
      <t xml:space="preserve"> </t>
    </r>
    <r>
      <rPr>
        <sz val="10"/>
        <color rgb="FF000000"/>
        <rFont val="Arial"/>
        <family val="2"/>
      </rPr>
      <t>145</t>
    </r>
  </si>
  <si>
    <t>(Ingreso laboral gravado expresado en UVT menos 145 UVT) X 28% más 11 UVT</t>
  </si>
  <si>
    <r>
      <t>&gt;</t>
    </r>
    <r>
      <rPr>
        <sz val="8"/>
        <color rgb="FF000000"/>
        <rFont val="Tahoma"/>
        <family val="2"/>
      </rPr>
      <t xml:space="preserve"> </t>
    </r>
    <r>
      <rPr>
        <sz val="10"/>
        <color rgb="FF000000"/>
        <rFont val="Arial"/>
        <family val="2"/>
      </rPr>
      <t>335</t>
    </r>
  </si>
  <si>
    <t>(Ingreso laboral gravado expresado en UVT menos 335 UVT) X 33%  más 64 UVT</t>
  </si>
  <si>
    <r>
      <t>&gt;</t>
    </r>
    <r>
      <rPr>
        <sz val="8"/>
        <color rgb="FF000000"/>
        <rFont val="Tahoma"/>
        <family val="2"/>
      </rPr>
      <t xml:space="preserve"> </t>
    </r>
    <r>
      <rPr>
        <sz val="10"/>
        <color rgb="FF000000"/>
        <rFont val="Arial"/>
        <family val="2"/>
      </rPr>
      <t>640</t>
    </r>
  </si>
  <si>
    <t>(Ingreso laboral gravado expresado en UVT menos 640 UVT) X 35%  más 165 UVT</t>
  </si>
  <si>
    <r>
      <t>&gt;</t>
    </r>
    <r>
      <rPr>
        <sz val="8"/>
        <color rgb="FF000000"/>
        <rFont val="Tahoma"/>
        <family val="2"/>
      </rPr>
      <t xml:space="preserve"> </t>
    </r>
    <r>
      <rPr>
        <sz val="10"/>
        <color rgb="FF000000"/>
        <rFont val="Arial"/>
        <family val="2"/>
      </rPr>
      <t>945</t>
    </r>
  </si>
  <si>
    <t>(Ingreso laboral gravado expresado en UVT menos 945 UVT) X 37% más 272 UVT</t>
  </si>
  <si>
    <r>
      <t>&gt;</t>
    </r>
    <r>
      <rPr>
        <sz val="8"/>
        <color rgb="FF000000"/>
        <rFont val="Tahoma"/>
        <family val="2"/>
      </rPr>
      <t xml:space="preserve"> </t>
    </r>
    <r>
      <rPr>
        <sz val="10"/>
        <color rgb="FF000000"/>
        <rFont val="Arial"/>
        <family val="2"/>
      </rPr>
      <t>2.300</t>
    </r>
  </si>
  <si>
    <t>En adelante</t>
  </si>
  <si>
    <t>(Ingreso laboral gravado expresado en UVT menos 2.300 UVT) X 39%  más 773 UVT</t>
  </si>
  <si>
    <t>La tabla entonces para el cálculo de la retención en la fuente a partir del 1 de enero de 2019 </t>
  </si>
  <si>
    <t>%</t>
  </si>
  <si>
    <t>LIQUIDACION</t>
  </si>
  <si>
    <r>
      <t>&gt;</t>
    </r>
    <r>
      <rPr>
        <sz val="8"/>
        <color rgb="FFFF0000"/>
        <rFont val="Tahoma"/>
        <family val="2"/>
      </rPr>
      <t xml:space="preserve"> </t>
    </r>
    <r>
      <rPr>
        <sz val="10"/>
        <color rgb="FFFF0000"/>
        <rFont val="Arial"/>
        <family val="2"/>
      </rPr>
      <t>87</t>
    </r>
  </si>
  <si>
    <t>Art. 383 del ET.</t>
  </si>
  <si>
    <t>LIQUIDACION  RETENCION</t>
  </si>
  <si>
    <t>`125,96 UVT-</t>
  </si>
  <si>
    <t>87 UVT</t>
  </si>
  <si>
    <t>38,95 * 19%</t>
  </si>
  <si>
    <t>7,4 UVT</t>
  </si>
  <si>
    <t>7,4 * 34.270</t>
  </si>
  <si>
    <t>LIQUIDACION ==&gt;</t>
  </si>
  <si>
    <t xml:space="preserve">VALOR RETENCION EN LA FUENTE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</si>
</sst>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\ * #,##0.00_);_(&quot;$&quot;\ * \(#,##0.00\);_(&quot;$&quot;\ * &quot;-&quot;??_);_(@_)"/>
    <numFmt numFmtId="43" formatCode="_(* #,##0.00_);_(* \(#,##0.00\);_(* &quot;-&quot;??_);_(@_)"/>
    <numFmt numFmtId="165" formatCode="_(* #,##0_);_(* \(#,##0\);_(* &quot;-&quot;??_);_(@_)"/>
    <numFmt numFmtId="175" formatCode="_(&quot;$&quot;\ * #,##0_);_(&quot;$&quot;\ * \(#,##0\);_(&quot;$&quot;\ * &quot;-&quot;??_);_(@_)"/>
  </numFmts>
  <fonts count="13" x14ac:knownFonts="1">
    <font>
      <sz val="8"/>
      <color theme="1"/>
      <name val="Tahoma"/>
      <family val="2"/>
    </font>
    <font>
      <sz val="8"/>
      <color theme="1"/>
      <name val="Tahoma"/>
      <family val="2"/>
    </font>
    <font>
      <sz val="8"/>
      <color rgb="FFFF0000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8"/>
      <color rgb="FFFF0000"/>
      <name val="Tahoma"/>
      <family val="2"/>
    </font>
    <font>
      <sz val="8"/>
      <color rgb="FF000000"/>
      <name val="Tahoma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sz val="10"/>
      <color rgb="FFFF0000"/>
      <name val="Arial"/>
      <family val="2"/>
    </font>
    <font>
      <sz val="9"/>
      <color rgb="FF000000"/>
      <name val="Arial"/>
      <family val="2"/>
    </font>
    <font>
      <b/>
      <sz val="10"/>
      <color rgb="FFFF0000"/>
      <name val="Tahoma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165" fontId="3" fillId="0" borderId="0" xfId="1" applyNumberFormat="1" applyFont="1"/>
    <xf numFmtId="165" fontId="3" fillId="0" borderId="1" xfId="1" applyNumberFormat="1" applyFont="1" applyBorder="1"/>
    <xf numFmtId="0" fontId="3" fillId="0" borderId="3" xfId="0" applyFont="1" applyBorder="1" applyAlignment="1">
      <alignment horizontal="center" vertical="center"/>
    </xf>
    <xf numFmtId="0" fontId="0" fillId="0" borderId="4" xfId="0" applyBorder="1"/>
    <xf numFmtId="165" fontId="3" fillId="0" borderId="5" xfId="1" applyNumberFormat="1" applyFont="1" applyBorder="1" applyAlignment="1">
      <alignment horizontal="center" vertical="center"/>
    </xf>
    <xf numFmtId="165" fontId="3" fillId="0" borderId="7" xfId="1" applyNumberFormat="1" applyFont="1" applyBorder="1"/>
    <xf numFmtId="165" fontId="4" fillId="0" borderId="6" xfId="1" applyNumberFormat="1" applyFont="1" applyBorder="1"/>
    <xf numFmtId="0" fontId="0" fillId="0" borderId="1" xfId="0" applyBorder="1"/>
    <xf numFmtId="0" fontId="0" fillId="0" borderId="11" xfId="0" applyBorder="1"/>
    <xf numFmtId="165" fontId="3" fillId="0" borderId="4" xfId="1" applyNumberFormat="1" applyFont="1" applyBorder="1"/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right" vertical="center" wrapText="1"/>
    </xf>
    <xf numFmtId="0" fontId="8" fillId="0" borderId="15" xfId="0" applyFont="1" applyBorder="1" applyAlignment="1">
      <alignment horizontal="right" vertical="center" wrapText="1"/>
    </xf>
    <xf numFmtId="3" fontId="8" fillId="0" borderId="15" xfId="0" applyNumberFormat="1" applyFont="1" applyBorder="1" applyAlignment="1">
      <alignment horizontal="right" vertical="center" wrapText="1"/>
    </xf>
    <xf numFmtId="0" fontId="7" fillId="0" borderId="13" xfId="0" applyFont="1" applyBorder="1" applyAlignment="1">
      <alignment horizontal="justify" vertical="center" wrapText="1"/>
    </xf>
    <xf numFmtId="0" fontId="0" fillId="0" borderId="17" xfId="0" applyBorder="1" applyAlignment="1">
      <alignment horizontal="left" vertical="top" wrapText="1" inden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9" fontId="8" fillId="0" borderId="17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horizontal="left" vertical="top" wrapText="1" indent="1"/>
    </xf>
    <xf numFmtId="0" fontId="8" fillId="0" borderId="2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justify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right" vertical="center" wrapText="1"/>
    </xf>
    <xf numFmtId="0" fontId="10" fillId="0" borderId="15" xfId="0" applyFont="1" applyBorder="1" applyAlignment="1">
      <alignment horizontal="right" vertical="center" wrapText="1"/>
    </xf>
    <xf numFmtId="9" fontId="10" fillId="0" borderId="17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justify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65" fontId="4" fillId="0" borderId="2" xfId="1" applyNumberFormat="1" applyFont="1" applyBorder="1"/>
    <xf numFmtId="0" fontId="11" fillId="0" borderId="2" xfId="0" applyFont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0" fillId="0" borderId="14" xfId="0" applyBorder="1"/>
    <xf numFmtId="0" fontId="8" fillId="0" borderId="18" xfId="0" applyFont="1" applyFill="1" applyBorder="1" applyAlignment="1">
      <alignment horizontal="right" vertical="center" wrapText="1"/>
    </xf>
    <xf numFmtId="0" fontId="0" fillId="0" borderId="0" xfId="0" applyBorder="1"/>
    <xf numFmtId="0" fontId="0" fillId="0" borderId="24" xfId="0" applyBorder="1"/>
    <xf numFmtId="0" fontId="12" fillId="0" borderId="1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5" fillId="0" borderId="20" xfId="0" applyFont="1" applyBorder="1" applyAlignment="1">
      <alignment horizontal="justify" vertical="center"/>
    </xf>
    <xf numFmtId="0" fontId="12" fillId="0" borderId="17" xfId="0" quotePrefix="1" applyFont="1" applyBorder="1" applyAlignment="1">
      <alignment horizontal="right"/>
    </xf>
    <xf numFmtId="0" fontId="12" fillId="0" borderId="17" xfId="0" applyFont="1" applyBorder="1"/>
    <xf numFmtId="0" fontId="12" fillId="0" borderId="15" xfId="0" applyFont="1" applyBorder="1"/>
    <xf numFmtId="175" fontId="12" fillId="0" borderId="6" xfId="2" applyNumberFormat="1" applyFont="1" applyBorder="1"/>
    <xf numFmtId="0" fontId="12" fillId="0" borderId="6" xfId="0" applyFont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topLeftCell="A25" workbookViewId="0">
      <selection activeCell="D41" sqref="D41"/>
    </sheetView>
  </sheetViews>
  <sheetFormatPr baseColWidth="10" defaultRowHeight="20.100000000000001" customHeight="1" x14ac:dyDescent="0.2"/>
  <cols>
    <col min="1" max="1" width="2.1640625" customWidth="1"/>
    <col min="2" max="2" width="21" customWidth="1"/>
    <col min="3" max="3" width="15.83203125" customWidth="1"/>
    <col min="4" max="4" width="13.83203125" style="3" customWidth="1"/>
    <col min="5" max="5" width="2" customWidth="1"/>
    <col min="6" max="6" width="40.5" customWidth="1"/>
  </cols>
  <sheetData>
    <row r="1" spans="1:5" ht="3.75" customHeight="1" x14ac:dyDescent="0.2"/>
    <row r="2" spans="1:5" ht="20.100000000000001" customHeight="1" x14ac:dyDescent="0.2">
      <c r="A2" s="1"/>
      <c r="B2" s="1" t="s">
        <v>0</v>
      </c>
      <c r="C2" s="1"/>
      <c r="E2" s="1"/>
    </row>
    <row r="3" spans="1:5" ht="7.5" customHeight="1" x14ac:dyDescent="0.2">
      <c r="B3" s="1"/>
      <c r="C3" s="1"/>
      <c r="E3" s="1"/>
    </row>
    <row r="4" spans="1:5" ht="20.100000000000001" customHeight="1" x14ac:dyDescent="0.2">
      <c r="B4" s="1" t="s">
        <v>1</v>
      </c>
      <c r="C4" s="1"/>
      <c r="E4" s="1"/>
    </row>
    <row r="5" spans="1:5" ht="20.100000000000001" customHeight="1" x14ac:dyDescent="0.2">
      <c r="B5" s="1" t="s">
        <v>2</v>
      </c>
      <c r="C5" s="1"/>
      <c r="D5" s="3">
        <v>4044000</v>
      </c>
      <c r="E5" s="1"/>
    </row>
    <row r="6" spans="1:5" ht="20.100000000000001" customHeight="1" x14ac:dyDescent="0.2">
      <c r="B6" s="1" t="s">
        <v>3</v>
      </c>
      <c r="C6" s="1"/>
      <c r="D6" s="3">
        <v>0</v>
      </c>
      <c r="E6" s="1"/>
    </row>
    <row r="7" spans="1:5" ht="20.100000000000001" customHeight="1" x14ac:dyDescent="0.2">
      <c r="B7" s="1" t="s">
        <v>4</v>
      </c>
      <c r="C7" s="1"/>
      <c r="D7" s="3">
        <f>2090000</f>
        <v>2090000</v>
      </c>
      <c r="E7" s="1"/>
    </row>
    <row r="8" spans="1:5" ht="20.100000000000001" customHeight="1" x14ac:dyDescent="0.2">
      <c r="B8" s="1" t="s">
        <v>8</v>
      </c>
      <c r="C8" s="1"/>
      <c r="D8" s="3">
        <v>121320</v>
      </c>
      <c r="E8" s="1"/>
    </row>
    <row r="9" spans="1:5" ht="20.100000000000001" customHeight="1" x14ac:dyDescent="0.2">
      <c r="B9" s="13" t="s">
        <v>5</v>
      </c>
      <c r="C9" s="47"/>
      <c r="D9" s="48">
        <f>SUM(D5:D8)</f>
        <v>6255320</v>
      </c>
      <c r="E9" s="1"/>
    </row>
    <row r="10" spans="1:5" ht="20.100000000000001" customHeight="1" x14ac:dyDescent="0.2">
      <c r="B10" s="1"/>
      <c r="C10" s="1"/>
      <c r="E10" s="1"/>
    </row>
    <row r="11" spans="1:5" ht="20.100000000000001" customHeight="1" x14ac:dyDescent="0.2">
      <c r="B11" s="2" t="s">
        <v>6</v>
      </c>
      <c r="C11" s="1"/>
      <c r="E11" s="1"/>
    </row>
    <row r="12" spans="1:5" ht="20.100000000000001" customHeight="1" x14ac:dyDescent="0.2">
      <c r="B12" s="1" t="s">
        <v>10</v>
      </c>
      <c r="C12" s="1"/>
      <c r="D12" s="3">
        <f>-374878</f>
        <v>-374878</v>
      </c>
      <c r="E12" s="1"/>
    </row>
    <row r="13" spans="1:5" ht="20.100000000000001" customHeight="1" x14ac:dyDescent="0.2">
      <c r="B13" s="1" t="s">
        <v>7</v>
      </c>
      <c r="C13" s="1"/>
      <c r="D13" s="3">
        <f>-(D5+D7+D8)*0.25</f>
        <v>-1563830</v>
      </c>
      <c r="E13" s="1"/>
    </row>
    <row r="14" spans="1:5" ht="20.100000000000001" customHeight="1" thickBot="1" x14ac:dyDescent="0.25">
      <c r="B14" s="2" t="s">
        <v>11</v>
      </c>
      <c r="C14" s="1"/>
      <c r="D14" s="8">
        <f>SUM(D12:D13)</f>
        <v>-1938708</v>
      </c>
      <c r="E14" s="1"/>
    </row>
    <row r="15" spans="1:5" ht="20.100000000000001" customHeight="1" thickBot="1" x14ac:dyDescent="0.25">
      <c r="B15" s="2" t="s">
        <v>1</v>
      </c>
      <c r="C15" s="1"/>
      <c r="D15" s="9">
        <f>D9+D14</f>
        <v>4316612</v>
      </c>
      <c r="E15" s="1"/>
    </row>
    <row r="16" spans="1:5" ht="8.25" customHeight="1" x14ac:dyDescent="0.2">
      <c r="B16" s="1"/>
      <c r="C16" s="1"/>
      <c r="E16" s="1"/>
    </row>
    <row r="17" spans="2:6" ht="20.100000000000001" customHeight="1" x14ac:dyDescent="0.15">
      <c r="B17" s="5" t="s">
        <v>12</v>
      </c>
      <c r="C17" s="6"/>
      <c r="D17" s="7">
        <v>34270</v>
      </c>
    </row>
    <row r="18" spans="2:6" ht="11.25" customHeight="1" x14ac:dyDescent="0.2"/>
    <row r="19" spans="2:6" ht="20.100000000000001" customHeight="1" x14ac:dyDescent="0.2">
      <c r="B19" s="43" t="s">
        <v>13</v>
      </c>
      <c r="C19" s="45"/>
      <c r="D19" s="4">
        <f>D15</f>
        <v>4316612</v>
      </c>
      <c r="E19" s="10"/>
      <c r="F19" s="17">
        <f>D19/D20</f>
        <v>125.9589145024803</v>
      </c>
    </row>
    <row r="20" spans="2:6" ht="20.100000000000001" customHeight="1" x14ac:dyDescent="0.2">
      <c r="B20" s="44"/>
      <c r="C20" s="46"/>
      <c r="D20" s="12">
        <f>D17</f>
        <v>34270</v>
      </c>
      <c r="E20" s="11"/>
      <c r="F20" s="18"/>
    </row>
    <row r="21" spans="2:6" ht="6.75" customHeight="1" x14ac:dyDescent="0.2"/>
    <row r="22" spans="2:6" ht="20.100000000000001" customHeight="1" x14ac:dyDescent="0.15">
      <c r="B22" s="14" t="s">
        <v>14</v>
      </c>
      <c r="C22" s="15"/>
      <c r="D22" s="15"/>
      <c r="E22" s="15"/>
      <c r="F22" s="16"/>
    </row>
    <row r="23" spans="2:6" ht="4.5" customHeight="1" x14ac:dyDescent="0.2"/>
    <row r="24" spans="2:6" ht="20.100000000000001" customHeight="1" x14ac:dyDescent="0.15">
      <c r="B24" s="24" t="s">
        <v>33</v>
      </c>
      <c r="C24" s="25"/>
      <c r="D24" s="25"/>
      <c r="E24" s="25"/>
      <c r="F24" s="26"/>
    </row>
    <row r="25" spans="2:6" ht="20.100000000000001" customHeight="1" thickBot="1" x14ac:dyDescent="0.2">
      <c r="B25" s="23"/>
      <c r="C25" s="23"/>
      <c r="D25" s="29"/>
      <c r="E25" s="29"/>
    </row>
    <row r="26" spans="2:6" ht="26.25" customHeight="1" thickBot="1" x14ac:dyDescent="0.2">
      <c r="B26" s="22" t="s">
        <v>15</v>
      </c>
      <c r="C26" s="31"/>
      <c r="D26" s="32" t="s">
        <v>16</v>
      </c>
      <c r="E26" s="34" t="s">
        <v>17</v>
      </c>
      <c r="F26" s="35"/>
    </row>
    <row r="27" spans="2:6" ht="20.100000000000001" customHeight="1" thickBot="1" x14ac:dyDescent="0.2">
      <c r="B27" s="27" t="s">
        <v>18</v>
      </c>
      <c r="C27" s="38" t="s">
        <v>19</v>
      </c>
      <c r="D27" s="33" t="s">
        <v>34</v>
      </c>
      <c r="E27" s="36" t="s">
        <v>35</v>
      </c>
      <c r="F27" s="37"/>
    </row>
    <row r="28" spans="2:6" ht="20.100000000000001" customHeight="1" thickBot="1" x14ac:dyDescent="0.2">
      <c r="B28" s="19" t="s">
        <v>20</v>
      </c>
      <c r="C28" s="20">
        <v>87</v>
      </c>
      <c r="D28" s="28">
        <v>0</v>
      </c>
      <c r="E28" s="30">
        <v>0</v>
      </c>
      <c r="F28" s="30"/>
    </row>
    <row r="29" spans="2:6" ht="24.75" customHeight="1" thickBot="1" x14ac:dyDescent="0.2">
      <c r="B29" s="39" t="s">
        <v>36</v>
      </c>
      <c r="C29" s="40">
        <v>145</v>
      </c>
      <c r="D29" s="41">
        <v>0.19</v>
      </c>
      <c r="E29" s="49" t="s">
        <v>21</v>
      </c>
      <c r="F29" s="49"/>
    </row>
    <row r="30" spans="2:6" ht="32.25" customHeight="1" thickBot="1" x14ac:dyDescent="0.2">
      <c r="B30" s="19" t="s">
        <v>22</v>
      </c>
      <c r="C30" s="20">
        <v>335</v>
      </c>
      <c r="D30" s="28">
        <v>0.28000000000000003</v>
      </c>
      <c r="E30" s="49" t="s">
        <v>23</v>
      </c>
      <c r="F30" s="49"/>
    </row>
    <row r="31" spans="2:6" ht="30" customHeight="1" thickBot="1" x14ac:dyDescent="0.2">
      <c r="B31" s="19" t="s">
        <v>24</v>
      </c>
      <c r="C31" s="20">
        <v>640</v>
      </c>
      <c r="D31" s="28">
        <v>0.33</v>
      </c>
      <c r="E31" s="49" t="s">
        <v>25</v>
      </c>
      <c r="F31" s="49"/>
    </row>
    <row r="32" spans="2:6" ht="28.5" customHeight="1" thickBot="1" x14ac:dyDescent="0.2">
      <c r="B32" s="19" t="s">
        <v>26</v>
      </c>
      <c r="C32" s="20">
        <v>945</v>
      </c>
      <c r="D32" s="28">
        <v>0.35</v>
      </c>
      <c r="E32" s="49" t="s">
        <v>27</v>
      </c>
      <c r="F32" s="49"/>
    </row>
    <row r="33" spans="2:7" ht="38.25" customHeight="1" thickBot="1" x14ac:dyDescent="0.2">
      <c r="B33" s="19" t="s">
        <v>28</v>
      </c>
      <c r="C33" s="21">
        <v>2300</v>
      </c>
      <c r="D33" s="28">
        <v>0.37</v>
      </c>
      <c r="E33" s="49" t="s">
        <v>29</v>
      </c>
      <c r="F33" s="49"/>
    </row>
    <row r="34" spans="2:7" ht="36" customHeight="1" thickBot="1" x14ac:dyDescent="0.2">
      <c r="B34" s="19" t="s">
        <v>30</v>
      </c>
      <c r="C34" s="20" t="s">
        <v>31</v>
      </c>
      <c r="D34" s="28">
        <v>0.39</v>
      </c>
      <c r="E34" s="49" t="s">
        <v>32</v>
      </c>
      <c r="F34" s="49"/>
    </row>
    <row r="35" spans="2:7" ht="6.75" customHeight="1" x14ac:dyDescent="0.15">
      <c r="D35"/>
    </row>
    <row r="36" spans="2:7" ht="20.100000000000001" customHeight="1" thickBot="1" x14ac:dyDescent="0.2">
      <c r="B36" s="42" t="s">
        <v>37</v>
      </c>
      <c r="D36"/>
    </row>
    <row r="37" spans="2:7" ht="20.100000000000001" customHeight="1" x14ac:dyDescent="0.15">
      <c r="B37" s="50" t="s">
        <v>38</v>
      </c>
      <c r="C37" s="51"/>
      <c r="D37" s="51"/>
      <c r="E37" s="51"/>
      <c r="F37" s="51"/>
      <c r="G37" s="52"/>
    </row>
    <row r="38" spans="2:7" ht="9" customHeight="1" x14ac:dyDescent="0.15">
      <c r="B38" s="53" t="s">
        <v>9</v>
      </c>
      <c r="C38" s="54"/>
      <c r="D38" s="54"/>
      <c r="E38" s="54"/>
      <c r="F38" s="54"/>
      <c r="G38" s="55"/>
    </row>
    <row r="39" spans="2:7" ht="20.100000000000001" customHeight="1" thickBot="1" x14ac:dyDescent="0.2">
      <c r="B39" s="56" t="s">
        <v>44</v>
      </c>
      <c r="C39" s="57" t="s">
        <v>39</v>
      </c>
      <c r="D39" s="57" t="s">
        <v>40</v>
      </c>
      <c r="E39" s="57"/>
      <c r="F39" s="57" t="s">
        <v>41</v>
      </c>
      <c r="G39" s="58" t="s">
        <v>42</v>
      </c>
    </row>
    <row r="40" spans="2:7" ht="20.100000000000001" customHeight="1" thickBot="1" x14ac:dyDescent="0.25">
      <c r="B40" s="59"/>
      <c r="C40" s="60" t="s">
        <v>43</v>
      </c>
      <c r="D40" s="63">
        <f>7.4*34270</f>
        <v>253598</v>
      </c>
      <c r="E40" s="61"/>
      <c r="F40" s="64" t="s">
        <v>45</v>
      </c>
      <c r="G40" s="62"/>
    </row>
  </sheetData>
  <mergeCells count="17">
    <mergeCell ref="E34:F34"/>
    <mergeCell ref="E26:F26"/>
    <mergeCell ref="E27:F27"/>
    <mergeCell ref="B19:C20"/>
    <mergeCell ref="B9:C9"/>
    <mergeCell ref="B37:F37"/>
    <mergeCell ref="E28:F28"/>
    <mergeCell ref="E29:F29"/>
    <mergeCell ref="E30:F30"/>
    <mergeCell ref="E31:F31"/>
    <mergeCell ref="E32:F32"/>
    <mergeCell ref="E33:F33"/>
    <mergeCell ref="F19:F20"/>
    <mergeCell ref="B22:F22"/>
    <mergeCell ref="B26:C26"/>
    <mergeCell ref="B25:E25"/>
    <mergeCell ref="B24:F2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5" x14ac:dyDescent="0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5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2019-07-11T15:21:06Z</dcterms:created>
  <dcterms:modified xsi:type="dcterms:W3CDTF">2019-07-11T17:07:27Z</dcterms:modified>
</cp:coreProperties>
</file>